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rvfile01\tsredirect$\cwilson\Desktop\Projects\"/>
    </mc:Choice>
  </mc:AlternateContent>
  <xr:revisionPtr revIDLastSave="0" documentId="13_ncr:1_{253D75F5-11AB-4769-9E69-65B9287D99C9}" xr6:coauthVersionLast="47" xr6:coauthVersionMax="47" xr10:uidLastSave="{00000000-0000-0000-0000-000000000000}"/>
  <bookViews>
    <workbookView xWindow="-28920" yWindow="120" windowWidth="29040" windowHeight="15840" xr2:uid="{C655BAA2-3848-4CB6-B865-DE5A2639BE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E31" i="1"/>
  <c r="A31" i="1"/>
  <c r="E26" i="1"/>
  <c r="A26" i="1"/>
  <c r="E25" i="1"/>
  <c r="A25" i="1"/>
  <c r="C25" i="1" s="1"/>
  <c r="E20" i="1"/>
  <c r="A20" i="1"/>
  <c r="C20" i="1" s="1"/>
  <c r="E19" i="1"/>
  <c r="A19" i="1"/>
  <c r="E14" i="1"/>
  <c r="A14" i="1"/>
  <c r="C14" i="1" s="1"/>
  <c r="E13" i="1"/>
  <c r="A13" i="1"/>
  <c r="C13" i="1" s="1"/>
  <c r="E12" i="1"/>
  <c r="A12" i="1"/>
  <c r="F8" i="1"/>
  <c r="C12" i="1" l="1"/>
  <c r="C19" i="1"/>
  <c r="C26" i="1"/>
  <c r="D26" i="1" s="1"/>
  <c r="F26" i="1" s="1"/>
  <c r="C31" i="1"/>
  <c r="D20" i="1"/>
  <c r="F20" i="1" s="1"/>
  <c r="D14" i="1"/>
  <c r="D25" i="1"/>
  <c r="F25" i="1" s="1"/>
  <c r="D13" i="1"/>
  <c r="F13" i="1" s="1"/>
  <c r="D19" i="1"/>
  <c r="F19" i="1" s="1"/>
  <c r="D12" i="1"/>
  <c r="F12" i="1" s="1"/>
  <c r="F14" i="1"/>
  <c r="B26" i="1"/>
  <c r="B14" i="1"/>
  <c r="B13" i="1"/>
  <c r="B12" i="1"/>
  <c r="B31" i="1"/>
  <c r="D31" i="1" s="1"/>
  <c r="B25" i="1"/>
  <c r="B20" i="1"/>
  <c r="B19" i="1"/>
  <c r="F21" i="1" l="1"/>
  <c r="F31" i="1"/>
  <c r="F32" i="1" s="1"/>
  <c r="F15" i="1"/>
  <c r="F27" i="1"/>
</calcChain>
</file>

<file path=xl/sharedStrings.xml><?xml version="1.0" encoding="utf-8"?>
<sst xmlns="http://schemas.openxmlformats.org/spreadsheetml/2006/main" count="39" uniqueCount="20">
  <si>
    <t>Loan amount</t>
  </si>
  <si>
    <t>Interest Rate (Annual)</t>
  </si>
  <si>
    <t>Loan period in years</t>
  </si>
  <si>
    <t>Monthly Payment</t>
  </si>
  <si>
    <t>Total Payments</t>
  </si>
  <si>
    <t>Interest Rate</t>
  </si>
  <si>
    <t>Payment</t>
  </si>
  <si>
    <t>Monthly Subsidy</t>
  </si>
  <si>
    <t># of Payments</t>
  </si>
  <si>
    <t>Annual Subsidy Pymnts</t>
  </si>
  <si>
    <t>3/2/1 Buydown Cost</t>
  </si>
  <si>
    <t>2/1 Buydown Cost</t>
  </si>
  <si>
    <t>1/1 Buydown Cost</t>
  </si>
  <si>
    <t>1/0 Buydown Cost</t>
  </si>
  <si>
    <t xml:space="preserve"># of Payments </t>
  </si>
  <si>
    <t>3/2/1 BUY DOWN</t>
  </si>
  <si>
    <t>2/1 BUY DOWN</t>
  </si>
  <si>
    <t>1/1 BUY DOWN</t>
  </si>
  <si>
    <t>1/0 BUY DOWN</t>
  </si>
  <si>
    <t>BUYDOWN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</si>
</sst>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0.000%"/>
    <numFmt numFmtId="166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Book Antiqua"/>
      <family val="1"/>
    </font>
    <font>
      <sz val="11"/>
      <color theme="0"/>
      <name val="Calibri"/>
      <family val="2"/>
    </font>
    <font>
      <sz val="11"/>
      <color theme="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2E3C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808080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2E3C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6" fillId="0" borderId="0" xfId="0" applyFont="1"/>
    <xf numFmtId="0" fontId="7" fillId="0" borderId="0" xfId="0" applyFont="1"/>
    <xf numFmtId="0" fontId="5" fillId="0" borderId="4" xfId="0" applyFont="1" applyBorder="1" applyAlignment="1" applyProtection="1">
      <alignment horizontal="right"/>
      <protection locked="0"/>
    </xf>
    <xf numFmtId="166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49" fontId="5" fillId="0" borderId="0" xfId="0" applyNumberFormat="1" applyFont="1"/>
    <xf numFmtId="2" fontId="8" fillId="0" borderId="4" xfId="0" applyNumberFormat="1" applyFont="1" applyBorder="1" applyAlignment="1">
      <alignment horizontal="center"/>
    </xf>
    <xf numFmtId="166" fontId="8" fillId="0" borderId="4" xfId="0" applyNumberFormat="1" applyFont="1" applyBorder="1"/>
    <xf numFmtId="166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6" fontId="3" fillId="4" borderId="4" xfId="0" applyNumberFormat="1" applyFont="1" applyFill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166" fontId="5" fillId="0" borderId="4" xfId="0" applyNumberFormat="1" applyFont="1" applyBorder="1" applyAlignment="1">
      <alignment horizontal="center"/>
    </xf>
    <xf numFmtId="166" fontId="9" fillId="2" borderId="0" xfId="0" applyNumberFormat="1" applyFont="1" applyFill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64" fontId="5" fillId="5" borderId="4" xfId="0" applyNumberFormat="1" applyFont="1" applyFill="1" applyBorder="1" applyAlignment="1" applyProtection="1">
      <alignment horizontal="right"/>
      <protection locked="0"/>
    </xf>
    <xf numFmtId="165" fontId="5" fillId="5" borderId="4" xfId="0" applyNumberFormat="1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right"/>
      <protection locked="0"/>
    </xf>
    <xf numFmtId="49" fontId="3" fillId="4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/>
    <xf numFmtId="165" fontId="8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4" fillId="3" borderId="5" xfId="0" applyFont="1" applyFill="1" applyBorder="1"/>
    <xf numFmtId="0" fontId="4" fillId="3" borderId="3" xfId="0" applyFont="1" applyFill="1" applyBorder="1"/>
    <xf numFmtId="2" fontId="3" fillId="4" borderId="2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2</xdr:col>
      <xdr:colOff>438150</xdr:colOff>
      <xdr:row>2</xdr:row>
      <xdr:rowOff>168275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C1030E6-0834-496A-9DA2-2C395E8337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25" t="35265" r="-3125" b="32990"/>
        <a:stretch/>
      </xdr:blipFill>
      <xdr:spPr>
        <a:xfrm>
          <a:off x="76200" y="0"/>
          <a:ext cx="213360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CC542-1A8E-4B61-9006-C06F085A58D5}">
  <dimension ref="A3:F32"/>
  <sheetViews>
    <sheetView tabSelected="1" topLeftCell="A5" workbookViewId="0">
      <selection activeCell="J12" sqref="J12"/>
    </sheetView>
  </sheetViews>
  <sheetFormatPr defaultColWidth="9" defaultRowHeight="15" x14ac:dyDescent="0.25"/>
  <cols>
    <col min="1" max="1" width="14.42578125" style="1" bestFit="1" customWidth="1"/>
    <col min="2" max="3" width="10.140625" style="1" bestFit="1" customWidth="1"/>
    <col min="4" max="4" width="18.5703125" style="1" bestFit="1" customWidth="1"/>
    <col min="5" max="5" width="15.85546875" style="1" bestFit="1" customWidth="1"/>
    <col min="6" max="6" width="25.7109375" style="1" bestFit="1" customWidth="1"/>
    <col min="7" max="16384" width="9" style="1"/>
  </cols>
  <sheetData>
    <row r="3" spans="1:6" ht="15.75" thickBot="1" x14ac:dyDescent="0.3"/>
    <row r="4" spans="1:6" ht="16.5" x14ac:dyDescent="0.25">
      <c r="A4" s="28" t="s">
        <v>19</v>
      </c>
      <c r="B4" s="29"/>
      <c r="C4" s="29"/>
      <c r="D4" s="29"/>
      <c r="E4" s="29"/>
      <c r="F4" s="29"/>
    </row>
    <row r="6" spans="1:6" x14ac:dyDescent="0.25">
      <c r="A6" s="30" t="s">
        <v>0</v>
      </c>
      <c r="B6" s="31"/>
      <c r="C6" s="17"/>
      <c r="D6" s="2"/>
      <c r="E6" s="21" t="s">
        <v>14</v>
      </c>
      <c r="F6" s="4">
        <v>12</v>
      </c>
    </row>
    <row r="7" spans="1:6" x14ac:dyDescent="0.25">
      <c r="A7" s="30" t="s">
        <v>1</v>
      </c>
      <c r="B7" s="31"/>
      <c r="C7" s="18"/>
      <c r="D7" s="3"/>
      <c r="E7" s="20" t="s">
        <v>3</v>
      </c>
      <c r="F7" s="5" t="str">
        <f>IF(ISERROR(-PMT(C7/F6,F8,C6)),"",ROUND(-PMT(C7/F6,F8,C6),2))</f>
        <v/>
      </c>
    </row>
    <row r="8" spans="1:6" x14ac:dyDescent="0.25">
      <c r="A8" s="30" t="s">
        <v>2</v>
      </c>
      <c r="B8" s="31"/>
      <c r="C8" s="19"/>
      <c r="D8" s="2"/>
      <c r="E8" s="20" t="s">
        <v>4</v>
      </c>
      <c r="F8" s="6">
        <f>C8*12</f>
        <v>0</v>
      </c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24" t="s">
        <v>15</v>
      </c>
      <c r="B10" s="25"/>
      <c r="C10" s="25"/>
      <c r="D10" s="25"/>
      <c r="E10" s="25"/>
      <c r="F10" s="26"/>
    </row>
    <row r="11" spans="1:6" x14ac:dyDescent="0.25">
      <c r="A11" s="8" t="s">
        <v>5</v>
      </c>
      <c r="B11" s="8" t="s">
        <v>6</v>
      </c>
      <c r="C11" s="8" t="s">
        <v>6</v>
      </c>
      <c r="D11" s="8" t="s">
        <v>7</v>
      </c>
      <c r="E11" s="8" t="s">
        <v>8</v>
      </c>
      <c r="F11" s="8" t="s">
        <v>9</v>
      </c>
    </row>
    <row r="12" spans="1:6" x14ac:dyDescent="0.25">
      <c r="A12" s="22">
        <f>C7-0.03</f>
        <v>-0.03</v>
      </c>
      <c r="B12" s="9" t="str">
        <f>F7</f>
        <v/>
      </c>
      <c r="C12" s="10" t="str">
        <f>IF(ISERROR(-PMT(A12/F6,F8,C6)),"",ROUND(-PMT(A12/F6,F8,C6),2))</f>
        <v/>
      </c>
      <c r="D12" s="10" t="str">
        <f>IF(ISERROR(F7-C12),"",ROUND((F7-C12),2))</f>
        <v/>
      </c>
      <c r="E12" s="11">
        <f>F6</f>
        <v>12</v>
      </c>
      <c r="F12" s="10" t="str">
        <f>IF(ISERROR(D12*E12),"",(D12*E12))</f>
        <v/>
      </c>
    </row>
    <row r="13" spans="1:6" x14ac:dyDescent="0.25">
      <c r="A13" s="22">
        <f>C7-0.02</f>
        <v>-0.02</v>
      </c>
      <c r="B13" s="9" t="str">
        <f>F7</f>
        <v/>
      </c>
      <c r="C13" s="10" t="str">
        <f>IF(ISERROR(-PMT(A13/F6,F8,C6)),"",ROUND(-PMT(A13/F6,F8,C6),2))</f>
        <v/>
      </c>
      <c r="D13" s="10" t="str">
        <f>IF(ISERROR(F7-C13),"",ROUND((F7-C13),2))</f>
        <v/>
      </c>
      <c r="E13" s="11">
        <f>F6</f>
        <v>12</v>
      </c>
      <c r="F13" s="10" t="str">
        <f>IF(ISERROR(D13*E13),"",(D13*E13))</f>
        <v/>
      </c>
    </row>
    <row r="14" spans="1:6" x14ac:dyDescent="0.25">
      <c r="A14" s="22">
        <f>C7-0.01</f>
        <v>-0.01</v>
      </c>
      <c r="B14" s="9" t="str">
        <f>F7</f>
        <v/>
      </c>
      <c r="C14" s="10" t="str">
        <f>IF(ISERROR(-PMT(A14/F6,F8,C6)),"",ROUND(-PMT(A14/F6,F8,C6),2))</f>
        <v/>
      </c>
      <c r="D14" s="10" t="str">
        <f>IF(ISERROR(F7-C14),"",ROUND((F7-C14),2))</f>
        <v/>
      </c>
      <c r="E14" s="11">
        <f>F6</f>
        <v>12</v>
      </c>
      <c r="F14" s="10" t="str">
        <f>IF(ISERROR(D14*E14),"",(D14*E14))</f>
        <v/>
      </c>
    </row>
    <row r="15" spans="1:6" x14ac:dyDescent="0.25">
      <c r="A15" s="27" t="s">
        <v>10</v>
      </c>
      <c r="B15" s="25"/>
      <c r="C15" s="25"/>
      <c r="D15" s="25"/>
      <c r="E15" s="26"/>
      <c r="F15" s="12">
        <f>SUM(F12:F14)</f>
        <v>0</v>
      </c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24" t="s">
        <v>16</v>
      </c>
      <c r="B17" s="25"/>
      <c r="C17" s="25"/>
      <c r="D17" s="25"/>
      <c r="E17" s="25"/>
      <c r="F17" s="26"/>
    </row>
    <row r="18" spans="1:6" x14ac:dyDescent="0.25">
      <c r="A18" s="8" t="s">
        <v>5</v>
      </c>
      <c r="B18" s="8" t="s">
        <v>6</v>
      </c>
      <c r="C18" s="8" t="s">
        <v>6</v>
      </c>
      <c r="D18" s="8" t="s">
        <v>7</v>
      </c>
      <c r="E18" s="8" t="s">
        <v>8</v>
      </c>
      <c r="F18" s="8" t="s">
        <v>9</v>
      </c>
    </row>
    <row r="19" spans="1:6" x14ac:dyDescent="0.25">
      <c r="A19" s="22">
        <f>C7-0.02</f>
        <v>-0.02</v>
      </c>
      <c r="B19" s="9" t="str">
        <f>F7</f>
        <v/>
      </c>
      <c r="C19" s="10" t="str">
        <f>IF(ISERROR(-PMT(A19/F6,F8,C6)),"",ROUND(-PMT(A19/F6,F8,C6),2))</f>
        <v/>
      </c>
      <c r="D19" s="10" t="str">
        <f>IF(ISERROR(F7-C19),"",ROUND((F7-C19),2))</f>
        <v/>
      </c>
      <c r="E19" s="11">
        <f>F6</f>
        <v>12</v>
      </c>
      <c r="F19" s="10" t="str">
        <f>IF(ISERROR(D19*E19),"",(D19*E19))</f>
        <v/>
      </c>
    </row>
    <row r="20" spans="1:6" x14ac:dyDescent="0.25">
      <c r="A20" s="22">
        <f>C7-0.01</f>
        <v>-0.01</v>
      </c>
      <c r="B20" s="9" t="str">
        <f>F7</f>
        <v/>
      </c>
      <c r="C20" s="10" t="str">
        <f>IF(ISERROR(-PMT(A20/F6,F8,C6)),"",ROUND(-PMT(A20/F6,F8,C6),2))</f>
        <v/>
      </c>
      <c r="D20" s="10" t="str">
        <f>IF(ISERROR(F7-C20),"",ROUND((F7-C20),2))</f>
        <v/>
      </c>
      <c r="E20" s="11">
        <f>F6</f>
        <v>12</v>
      </c>
      <c r="F20" s="10" t="str">
        <f>IF(ISERROR(D20*E20),"",(D20*E20))</f>
        <v/>
      </c>
    </row>
    <row r="21" spans="1:6" x14ac:dyDescent="0.25">
      <c r="A21" s="27" t="s">
        <v>11</v>
      </c>
      <c r="B21" s="25"/>
      <c r="C21" s="25"/>
      <c r="D21" s="25"/>
      <c r="E21" s="26"/>
      <c r="F21" s="12">
        <f>SUM(F19:F20)</f>
        <v>0</v>
      </c>
    </row>
    <row r="22" spans="1:6" x14ac:dyDescent="0.25">
      <c r="A22" s="7"/>
      <c r="B22" s="7"/>
      <c r="C22" s="7"/>
      <c r="D22" s="7"/>
      <c r="E22" s="7"/>
      <c r="F22" s="7"/>
    </row>
    <row r="23" spans="1:6" x14ac:dyDescent="0.25">
      <c r="A23" s="24" t="s">
        <v>17</v>
      </c>
      <c r="B23" s="25"/>
      <c r="C23" s="25"/>
      <c r="D23" s="25"/>
      <c r="E23" s="25"/>
      <c r="F23" s="26"/>
    </row>
    <row r="24" spans="1:6" x14ac:dyDescent="0.25">
      <c r="A24" s="8" t="s">
        <v>5</v>
      </c>
      <c r="B24" s="8" t="s">
        <v>6</v>
      </c>
      <c r="C24" s="8" t="s">
        <v>6</v>
      </c>
      <c r="D24" s="8" t="s">
        <v>7</v>
      </c>
      <c r="E24" s="8" t="s">
        <v>8</v>
      </c>
      <c r="F24" s="8" t="s">
        <v>9</v>
      </c>
    </row>
    <row r="25" spans="1:6" x14ac:dyDescent="0.25">
      <c r="A25" s="22">
        <f>C7-0.01</f>
        <v>-0.01</v>
      </c>
      <c r="B25" s="9" t="str">
        <f>F7</f>
        <v/>
      </c>
      <c r="C25" s="10" t="str">
        <f>IF(ISERROR(-PMT(A25/F6,F8,C6)),"",ROUND(-PMT(A25/F6,F8,C6),2))</f>
        <v/>
      </c>
      <c r="D25" s="10" t="str">
        <f>IF(ISERROR(F7-C25),"",ROUND((F7-C25),2))</f>
        <v/>
      </c>
      <c r="E25" s="11">
        <f>F6</f>
        <v>12</v>
      </c>
      <c r="F25" s="10" t="str">
        <f>IF(ISERROR(D25*E25),"",(D25*E25))</f>
        <v/>
      </c>
    </row>
    <row r="26" spans="1:6" x14ac:dyDescent="0.25">
      <c r="A26" s="22">
        <f>C7-0.01</f>
        <v>-0.01</v>
      </c>
      <c r="B26" s="9" t="str">
        <f>F7</f>
        <v/>
      </c>
      <c r="C26" s="10" t="str">
        <f>IF(ISERROR(-PMT(A26/F6,F8,C6)),"",ROUND(-PMT(A26/F6,F8,C6),2))</f>
        <v/>
      </c>
      <c r="D26" s="10" t="str">
        <f>IF(ISERROR(F7-C26),"",ROUND((F7-C26),2))</f>
        <v/>
      </c>
      <c r="E26" s="11">
        <f>F6</f>
        <v>12</v>
      </c>
      <c r="F26" s="10" t="str">
        <f>IF(ISERROR(D26*E26),"",(D26*E26))</f>
        <v/>
      </c>
    </row>
    <row r="27" spans="1:6" x14ac:dyDescent="0.25">
      <c r="A27" s="27" t="s">
        <v>12</v>
      </c>
      <c r="B27" s="25"/>
      <c r="C27" s="25"/>
      <c r="D27" s="25"/>
      <c r="E27" s="26"/>
      <c r="F27" s="12">
        <f>SUM(F25:F26)</f>
        <v>0</v>
      </c>
    </row>
    <row r="28" spans="1:6" x14ac:dyDescent="0.25">
      <c r="A28" s="7"/>
      <c r="B28" s="7"/>
      <c r="C28" s="7"/>
      <c r="D28" s="7"/>
      <c r="E28" s="7"/>
      <c r="F28" s="7"/>
    </row>
    <row r="29" spans="1:6" x14ac:dyDescent="0.25">
      <c r="A29" s="24" t="s">
        <v>18</v>
      </c>
      <c r="B29" s="25"/>
      <c r="C29" s="25"/>
      <c r="D29" s="25"/>
      <c r="E29" s="25"/>
      <c r="F29" s="26"/>
    </row>
    <row r="30" spans="1:6" x14ac:dyDescent="0.25">
      <c r="A30" s="13" t="s">
        <v>5</v>
      </c>
      <c r="B30" s="13" t="s">
        <v>6</v>
      </c>
      <c r="C30" s="13" t="s">
        <v>6</v>
      </c>
      <c r="D30" s="13" t="s">
        <v>7</v>
      </c>
      <c r="E30" s="13" t="s">
        <v>8</v>
      </c>
      <c r="F30" s="13" t="s">
        <v>9</v>
      </c>
    </row>
    <row r="31" spans="1:6" x14ac:dyDescent="0.25">
      <c r="A31" s="23">
        <f>C7-0.01</f>
        <v>-0.01</v>
      </c>
      <c r="B31" s="14" t="str">
        <f>F7</f>
        <v/>
      </c>
      <c r="C31" s="15" t="str">
        <f>IF(ISERROR(-PMT(A31/F6,F8,C6)),"",ROUND(-PMT(A31/F6,F8,C6),2))</f>
        <v/>
      </c>
      <c r="D31" s="14" t="str">
        <f>IF(ISERROR(B31-C31),"",ROUND((B31-C31),2))</f>
        <v/>
      </c>
      <c r="E31" s="16">
        <f>F6</f>
        <v>12</v>
      </c>
      <c r="F31" s="14" t="str">
        <f>IF(ISERROR(D31*E31),"",(D31*E31))</f>
        <v/>
      </c>
    </row>
    <row r="32" spans="1:6" x14ac:dyDescent="0.25">
      <c r="A32" s="27" t="s">
        <v>13</v>
      </c>
      <c r="B32" s="25"/>
      <c r="C32" s="25"/>
      <c r="D32" s="25"/>
      <c r="E32" s="26"/>
      <c r="F32" s="12">
        <f>SUM(F31)</f>
        <v>0</v>
      </c>
    </row>
  </sheetData>
  <sheetProtection algorithmName="SHA-512" hashValue="paGKhBaf3E4a7wurR/pVHHb1ggPOGHcbi5Ftg76V14jCoFxchA0mBx8V4zqeEdpkFUrZrD6xGH/+Uv97pVhkRQ==" saltValue="gVrFPQSxMOsMeO8S9uFEFg==" spinCount="100000" sheet="1" objects="1" scenarios="1"/>
  <mergeCells count="12">
    <mergeCell ref="A4:F4"/>
    <mergeCell ref="A6:B6"/>
    <mergeCell ref="A7:B7"/>
    <mergeCell ref="A8:B8"/>
    <mergeCell ref="A27:E27"/>
    <mergeCell ref="A29:F29"/>
    <mergeCell ref="A32:E32"/>
    <mergeCell ref="A10:F10"/>
    <mergeCell ref="A15:E15"/>
    <mergeCell ref="A17:F17"/>
    <mergeCell ref="A21:E21"/>
    <mergeCell ref="A23:F2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Delehanty</dc:creator>
  <cp:lastModifiedBy>Chris Wilson</cp:lastModifiedBy>
  <dcterms:created xsi:type="dcterms:W3CDTF">2022-11-16T22:31:25Z</dcterms:created>
  <dcterms:modified xsi:type="dcterms:W3CDTF">2022-12-28T18:31:06Z</dcterms:modified>
</cp:coreProperties>
</file>